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7 TEMMUZ\"/>
    </mc:Choice>
  </mc:AlternateContent>
  <xr:revisionPtr revIDLastSave="0" documentId="13_ncr:1_{FB2C6E24-BD60-43D4-80DE-720B2368AE51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" i="1" l="1"/>
  <c r="R10" i="1"/>
  <c r="R11" i="1"/>
  <c r="R12" i="1"/>
  <c r="R13" i="1"/>
  <c r="R8" i="1"/>
  <c r="C34" i="1"/>
  <c r="E25" i="1"/>
  <c r="E26" i="1" s="1"/>
  <c r="J22" i="1"/>
  <c r="I22" i="1"/>
  <c r="H22" i="1"/>
  <c r="H33" i="1" s="1"/>
  <c r="E22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<sst xmlns="http://schemas.openxmlformats.org/spreadsheetml/2006/main" count="48" uniqueCount="41">
  <si>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</si>
  <si>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</si>
  <si>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</si>
  <si>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</si>
  <si>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</si>
  <si>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</si>
  <si>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</si>
  <si>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</si>
  <si>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</si>
  <si>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</si>
  <si>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</si>
  <si>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</si>
  <si>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</si>
  <si>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</si>
  <si>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</si>
  <si>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</si>
  <si>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</si>
  <si>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</si>
  <si>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</si>
  <si>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</si>
  <si>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</si>
  <si>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</si>
  <si>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</si>
  <si>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</si>
  <si>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</si>
  <si>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</si>
  <si>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</si>
  <si>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</si>
  <si>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</si>
  <si>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</si>
  <si>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</si>
  <si>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</si>
  <si>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</si>
  <si>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</si>
  <si>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</si>
  <si>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</si>
  <si>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</si>
  <si>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ŞAMİLOĞLU KERESTE</t>
  </si>
  <si>
    <t>11,07,2023</t>
  </si>
  <si>
    <t>İSTANBUL SEFERİ</t>
  </si>
  <si>
    <t>MEHMET YÖNTEM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</si>
</sst>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Y44"/>
  <sheetViews>
    <sheetView tabSelected="1" view="pageBreakPreview" zoomScaleNormal="100" zoomScaleSheetLayoutView="100" workbookViewId="0">
      <selection activeCell="H26" sqref="H26:H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5" ht="18.75" x14ac:dyDescent="0.25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5">
      <c r="A2" s="2" t="s">
        <v>1</v>
      </c>
      <c r="B2" s="50" t="s">
        <v>36</v>
      </c>
      <c r="C2" s="51"/>
      <c r="D2" s="2" t="s">
        <v>2</v>
      </c>
      <c r="E2" s="52" t="s">
        <v>39</v>
      </c>
      <c r="F2" s="52"/>
      <c r="G2" s="52"/>
      <c r="H2" s="52"/>
      <c r="I2" s="52"/>
      <c r="J2" s="52"/>
      <c r="K2" s="3" t="s">
        <v>3</v>
      </c>
      <c r="L2" s="4">
        <f ca="1">TODAY()</f>
        <v>45119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x14ac:dyDescent="0.25">
      <c r="A3" s="45" t="s">
        <v>4</v>
      </c>
      <c r="B3" s="45"/>
      <c r="C3" s="45"/>
      <c r="D3" s="45"/>
      <c r="E3" s="45"/>
      <c r="F3" s="6"/>
      <c r="G3" s="45" t="s">
        <v>5</v>
      </c>
      <c r="H3" s="45"/>
      <c r="I3" s="45"/>
      <c r="J3" s="45"/>
      <c r="K3" s="45"/>
      <c r="L3" s="4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x14ac:dyDescent="0.25">
      <c r="A4" s="47" t="s">
        <v>6</v>
      </c>
      <c r="B4" s="48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x14ac:dyDescent="0.25">
      <c r="A5" s="43" t="s">
        <v>37</v>
      </c>
      <c r="B5" s="44"/>
      <c r="C5" s="10" t="s">
        <v>38</v>
      </c>
      <c r="D5" s="11"/>
      <c r="E5" s="12">
        <v>71400</v>
      </c>
      <c r="F5" s="1"/>
      <c r="G5" s="13" t="str">
        <f t="shared" ref="G5:G6" si="0">IF(A5="","",(A5))</f>
        <v>ŞAMİLOĞLU KERESTE</v>
      </c>
      <c r="H5" s="12">
        <v>71400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x14ac:dyDescent="0.25">
      <c r="A6" s="43"/>
      <c r="B6" s="44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x14ac:dyDescent="0.25">
      <c r="A7" s="43"/>
      <c r="B7" s="44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x14ac:dyDescent="0.25">
      <c r="A8" s="43"/>
      <c r="B8" s="44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200</v>
      </c>
      <c r="O8" s="29"/>
      <c r="P8" s="28">
        <v>223</v>
      </c>
      <c r="Q8" s="29"/>
      <c r="R8" s="31">
        <f>N8*P8</f>
        <v>44600</v>
      </c>
      <c r="S8" s="1"/>
      <c r="T8" s="1"/>
      <c r="U8" s="1"/>
      <c r="V8" s="1"/>
      <c r="W8" s="1"/>
      <c r="X8" s="1"/>
      <c r="Y8" s="1"/>
    </row>
    <row r="9" spans="1:25" x14ac:dyDescent="0.25">
      <c r="A9" s="43"/>
      <c r="B9" s="44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100</v>
      </c>
      <c r="O9" s="1"/>
      <c r="P9" s="28">
        <v>231</v>
      </c>
      <c r="Q9" s="1"/>
      <c r="R9" s="31">
        <f t="shared" ref="R9:R13" si="3">N9*P9</f>
        <v>23100</v>
      </c>
      <c r="S9" s="1"/>
      <c r="T9" s="1"/>
      <c r="U9" s="1"/>
      <c r="V9" s="1"/>
      <c r="W9" s="1"/>
      <c r="X9" s="1"/>
      <c r="Y9" s="1"/>
    </row>
    <row r="10" spans="1:25" x14ac:dyDescent="0.25">
      <c r="A10" s="43"/>
      <c r="B10" s="44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50</v>
      </c>
      <c r="O10" s="1"/>
      <c r="P10" s="28">
        <v>4</v>
      </c>
      <c r="Q10" s="1"/>
      <c r="R10" s="31">
        <f t="shared" si="3"/>
        <v>200</v>
      </c>
      <c r="S10" s="1"/>
      <c r="T10" s="1"/>
      <c r="U10" s="1"/>
      <c r="V10" s="1"/>
      <c r="W10" s="1"/>
      <c r="X10" s="1"/>
      <c r="Y10" s="1"/>
    </row>
    <row r="11" spans="1:25" x14ac:dyDescent="0.25">
      <c r="A11" s="43"/>
      <c r="B11" s="44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20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  <c r="Y11" s="1"/>
    </row>
    <row r="12" spans="1:25" x14ac:dyDescent="0.25">
      <c r="A12" s="43"/>
      <c r="B12" s="44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10</v>
      </c>
      <c r="O12" s="1"/>
      <c r="P12" s="28">
        <v>1</v>
      </c>
      <c r="Q12" s="1"/>
      <c r="R12" s="31">
        <f t="shared" si="3"/>
        <v>10</v>
      </c>
      <c r="S12" s="1"/>
      <c r="T12" s="1"/>
      <c r="U12" s="1"/>
      <c r="V12" s="1"/>
      <c r="W12" s="1"/>
      <c r="X12" s="1"/>
      <c r="Y12" s="1"/>
    </row>
    <row r="13" spans="1:25" x14ac:dyDescent="0.25">
      <c r="A13" s="43"/>
      <c r="B13" s="44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28">
        <v>5</v>
      </c>
      <c r="O13" s="30"/>
      <c r="P13" s="28">
        <v>4</v>
      </c>
      <c r="Q13" s="30"/>
      <c r="R13" s="31">
        <f t="shared" si="3"/>
        <v>20</v>
      </c>
      <c r="S13" s="1"/>
      <c r="T13" s="1"/>
      <c r="U13" s="1"/>
      <c r="V13" s="1"/>
      <c r="W13" s="1"/>
      <c r="X13" s="1"/>
      <c r="Y13" s="1"/>
    </row>
    <row r="14" spans="1:25" x14ac:dyDescent="0.25">
      <c r="A14" s="43"/>
      <c r="B14" s="44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x14ac:dyDescent="0.25">
      <c r="A15" s="43"/>
      <c r="B15" s="44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x14ac:dyDescent="0.25">
      <c r="A16" s="43"/>
      <c r="B16" s="44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4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x14ac:dyDescent="0.25">
      <c r="A17" s="43"/>
      <c r="B17" s="44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25">
      <c r="A18" s="43"/>
      <c r="B18" s="44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25">
      <c r="A19" s="43"/>
      <c r="B19" s="44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x14ac:dyDescent="0.25">
      <c r="A20" s="43"/>
      <c r="B20" s="44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25">
      <c r="A21" s="43"/>
      <c r="B21" s="4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x14ac:dyDescent="0.25">
      <c r="A22" s="46" t="s">
        <v>17</v>
      </c>
      <c r="B22" s="46"/>
      <c r="C22" s="46"/>
      <c r="D22" s="46"/>
      <c r="E22" s="18">
        <f>SUM(E5:E21)</f>
        <v>71400</v>
      </c>
      <c r="F22" s="1"/>
      <c r="G22" s="17" t="s">
        <v>17</v>
      </c>
      <c r="H22" s="18">
        <f>SUM(H5:H21)</f>
        <v>73400</v>
      </c>
      <c r="I22" s="18">
        <f>SUM(I5:I21)</f>
        <v>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25">
      <c r="A24" s="45" t="s">
        <v>10</v>
      </c>
      <c r="B24" s="45"/>
      <c r="C24" s="5" t="s">
        <v>18</v>
      </c>
      <c r="D24" s="5" t="s">
        <v>19</v>
      </c>
      <c r="E24" s="5" t="s">
        <v>20</v>
      </c>
      <c r="F24" s="1"/>
      <c r="G24" s="45" t="s">
        <v>21</v>
      </c>
      <c r="H24" s="45"/>
      <c r="I24" s="45"/>
      <c r="J24" s="45"/>
      <c r="K24" s="45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x14ac:dyDescent="0.25">
      <c r="A25" s="38" t="s">
        <v>22</v>
      </c>
      <c r="B25" s="38"/>
      <c r="C25" s="19">
        <v>390188</v>
      </c>
      <c r="D25" s="19">
        <v>391721</v>
      </c>
      <c r="E25" s="20">
        <f>IF(C25="","",SUM(D25-C25))</f>
        <v>1533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x14ac:dyDescent="0.25">
      <c r="A26" s="38" t="s">
        <v>25</v>
      </c>
      <c r="B26" s="38"/>
      <c r="C26" s="21">
        <v>2980</v>
      </c>
      <c r="D26" s="22"/>
      <c r="E26" s="21">
        <f>IF(C26="","",SUM(C26/E25))</f>
        <v>1.9439008480104369</v>
      </c>
      <c r="F26" s="1"/>
      <c r="G26" s="11" t="s">
        <v>26</v>
      </c>
      <c r="H26" s="12">
        <v>2980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x14ac:dyDescent="0.25">
      <c r="A27" s="38" t="s">
        <v>27</v>
      </c>
      <c r="B27" s="38"/>
      <c r="C27" s="21">
        <f>IF(H33="","",(H33))</f>
        <v>5472</v>
      </c>
      <c r="D27" s="22"/>
      <c r="E27" s="23">
        <f>SUM(C27/E22)</f>
        <v>7.6638655462184874E-2</v>
      </c>
      <c r="F27" s="1"/>
      <c r="G27" s="11" t="s">
        <v>28</v>
      </c>
      <c r="H27" s="12">
        <v>492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x14ac:dyDescent="0.25">
      <c r="A29" s="40" t="s">
        <v>30</v>
      </c>
      <c r="B29" s="41"/>
      <c r="C29" s="42"/>
      <c r="D29" s="1"/>
      <c r="E29" s="1"/>
      <c r="F29" s="1"/>
      <c r="G29" s="11" t="s">
        <v>40</v>
      </c>
      <c r="H29" s="12">
        <v>2000</v>
      </c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x14ac:dyDescent="0.25">
      <c r="A30" s="33"/>
      <c r="B30" s="3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x14ac:dyDescent="0.25">
      <c r="A31" s="33"/>
      <c r="B31" s="3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x14ac:dyDescent="0.25">
      <c r="A32" s="33"/>
      <c r="B32" s="3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x14ac:dyDescent="0.25">
      <c r="A33" s="33"/>
      <c r="B33" s="34"/>
      <c r="C33" s="12"/>
      <c r="D33" s="1"/>
      <c r="E33" s="1"/>
      <c r="F33" s="1"/>
      <c r="G33" s="17" t="s">
        <v>17</v>
      </c>
      <c r="H33" s="18">
        <f>IF(H22="","",SUM(H26:H32))</f>
        <v>5472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x14ac:dyDescent="0.25">
      <c r="A34" s="35" t="s">
        <v>17</v>
      </c>
      <c r="B34" s="36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x14ac:dyDescent="0.25">
      <c r="A36" s="37" t="s">
        <v>31</v>
      </c>
      <c r="B36" s="37"/>
      <c r="C36" s="16">
        <f>SUM(H36+C34)</f>
        <v>67928</v>
      </c>
      <c r="D36" s="1"/>
      <c r="E36" s="1"/>
      <c r="F36" s="1"/>
      <c r="G36" s="27" t="s">
        <v>32</v>
      </c>
      <c r="H36" s="16">
        <f>IF(H33="","",SUM(H22-H33))</f>
        <v>67928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32" t="s">
        <v>33</v>
      </c>
      <c r="L38" s="3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x14ac:dyDescent="0.25">
      <c r="A39" s="32" t="s">
        <v>34</v>
      </c>
      <c r="B39" s="32"/>
      <c r="C39" s="1"/>
      <c r="D39" s="1"/>
      <c r="E39" s="1"/>
      <c r="F39" s="1"/>
      <c r="G39" s="1"/>
      <c r="H39" s="1"/>
      <c r="I39" s="1"/>
      <c r="J39" s="1"/>
      <c r="K39" s="32" t="s">
        <v>35</v>
      </c>
      <c r="L39" s="3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2023-07-12T06:00:38Z</cp:lastPrinted>
  <dcterms:created xsi:type="dcterms:W3CDTF">2022-08-24T05:29:34Z</dcterms:created>
  <dcterms:modified xsi:type="dcterms:W3CDTF">2023-07-12T06:28:06Z</dcterms:modified>
</cp:coreProperties>
</file>